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11.2024" sheetId="1" r:id="rId1"/>
  </sheets>
  <definedNames>
    <definedName name="_xlnm.Print_Area" localSheetId="0">'11.2024'!$A$1:$C$167</definedName>
  </definedNames>
  <calcPr calcId="145621"/>
</workbook>
</file>

<file path=xl/calcChain.xml><?xml version="1.0" encoding="utf-8"?>
<calcChain xmlns="http://schemas.openxmlformats.org/spreadsheetml/2006/main">
  <c r="B77" i="1" l="1"/>
  <c r="B153" i="1"/>
  <c r="B154" i="1"/>
  <c r="B95" i="1"/>
  <c r="B122" i="1" s="1"/>
  <c r="B130" i="1" s="1"/>
  <c r="B80" i="1"/>
  <c r="B91" i="1" s="1"/>
  <c r="B129" i="1"/>
  <c r="B140" i="1"/>
  <c r="B138" i="1"/>
  <c r="B104" i="1"/>
  <c r="B115" i="1"/>
  <c r="B100" i="1"/>
  <c r="B69" i="1"/>
  <c r="B66" i="1"/>
  <c r="B55" i="1"/>
  <c r="B53" i="1"/>
  <c r="B46" i="1"/>
  <c r="B43" i="1"/>
  <c r="B40" i="1" l="1"/>
  <c r="B27" i="1"/>
  <c r="B25" i="1"/>
</calcChain>
</file>

<file path=xl/sharedStrings.xml><?xml version="1.0" encoding="utf-8"?>
<sst xmlns="http://schemas.openxmlformats.org/spreadsheetml/2006/main" count="148" uniqueCount="147">
  <si>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</si>
  <si>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</si>
  <si>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</si>
  <si>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</si>
  <si>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</si>
  <si>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</si>
  <si>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</si>
  <si>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</si>
  <si>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</si>
  <si>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</si>
  <si>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</si>
  <si>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</si>
  <si>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</si>
  <si>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</si>
  <si>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</si>
  <si>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</si>
  <si>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</si>
  <si>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</si>
  <si>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</si>
  <si>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</si>
  <si>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</si>
  <si>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</si>
  <si>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</si>
  <si>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</si>
  <si>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</si>
  <si>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</si>
  <si>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</si>
  <si>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</si>
  <si>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</si>
  <si>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</si>
  <si>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</si>
  <si>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</si>
  <si>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</si>
  <si>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</si>
  <si>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</si>
  <si>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</si>
  <si>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</si>
  <si>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</si>
  <si>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</si>
  <si>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</si>
  <si>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</si>
  <si>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</si>
  <si>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</si>
  <si>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</si>
  <si>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</si>
  <si>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</si>
  <si>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</si>
  <si>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</si>
  <si>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</si>
  <si>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</si>
  <si>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</si>
  <si>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</si>
  <si>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</si>
  <si>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</si>
  <si>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</si>
  <si>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</si>
  <si>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</si>
  <si>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</si>
  <si>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</si>
  <si>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</si>
  <si>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</si>
  <si>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</si>
  <si>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</si>
  <si>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</si>
  <si>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</si>
  <si>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</si>
  <si>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</si>
  <si>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</si>
  <si>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</si>
  <si>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</si>
  <si>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</si>
  <si>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</si>
  <si>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</si>
  <si>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</si>
  <si>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</si>
  <si>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</si>
  <si>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</si>
  <si>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</si>
  <si>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</si>
  <si>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</si>
  <si>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</si>
  <si>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</si>
  <si>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</si>
  <si>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</si>
  <si>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</si>
  <si>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</si>
  <si>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</si>
  <si>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</si>
  <si>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</si>
  <si>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</si>
  <si>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</si>
  <si>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</si>
  <si>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</si>
  <si>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</si>
  <si>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</si>
  <si>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</si>
  <si>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</si>
  <si>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</si>
  <si>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</si>
  <si>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</si>
  <si>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</si>
  <si>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</si>
  <si>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</si>
  <si>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</si>
  <si>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</si>
  <si>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</si>
  <si>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</si>
  <si>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</si>
  <si>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</si>
  <si>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</si>
  <si>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</si>
  <si>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</si>
  <si>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</si>
  <si>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</si>
  <si>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</si>
  <si>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</si>
  <si>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</si>
  <si>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</si>
  <si>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5.1.8.15 - Outras Saídas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</si>
  <si>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</si>
  <si>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</si>
  <si>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</si>
  <si>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</si>
  <si>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</si>
  <si>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</si>
  <si>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</si>
  <si>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</si>
  <si>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</si>
  <si>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</si>
  <si>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</si>
  <si>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</si>
  <si>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</si>
  <si>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</si>
  <si>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4.1.3 - Conta Investimento - 2512 /003 / 1087-5</t>
  </si>
  <si>
    <t>2.5.8 - Devolução de Pagamento Indevido</t>
  </si>
  <si>
    <t>2.5.9 - Recursos Extracontratuais</t>
  </si>
  <si>
    <t xml:space="preserve">2.5.7 - Desbloqueio Judicial </t>
  </si>
  <si>
    <t>1.2.11 - INVESTIMENTO - 0012 / 003 / 00006837-3</t>
  </si>
  <si>
    <t>7.2.11 - INVESTIMENTO - 0012 / 003 / 00006837-3</t>
  </si>
  <si>
    <t>4.1.8 - CUSTEIO 0012 / 003 / 00006836-5</t>
  </si>
  <si>
    <t>2.5.10 - Outras Entradas</t>
  </si>
  <si>
    <t xml:space="preserve">5.1.8.16 - Custas Processuais </t>
  </si>
  <si>
    <t>2.1 .1 - Conta Corrente Custeio - 12 / 003 /6836-5</t>
  </si>
  <si>
    <t>5.1.8.17 - Devolução do Saldo de Caixa</t>
  </si>
  <si>
    <t>4.1.9 -  FUNDO TRAB. RESCISÓRIO - 0012 / 003 / 00006838-1</t>
  </si>
  <si>
    <t>7.SALDO BANCÁRIO FINAL EM 30/11/2024</t>
  </si>
  <si>
    <t>Competência: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</si>
</sst>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R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8.75"/>
      <color rgb="FF00000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4" fillId="0" borderId="0"/>
    <xf numFmtId="0" fontId="16" fillId="0" borderId="0"/>
    <xf numFmtId="0" fontId="1" fillId="0" borderId="0"/>
  </cellStyleXfs>
  <cellXfs count="122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2" fillId="0" borderId="0" xfId="0" applyFont="1" applyBorder="1"/>
    <xf numFmtId="0" fontId="2" fillId="0" borderId="0" xfId="0" applyFont="1" applyFill="1"/>
    <xf numFmtId="2" fontId="2" fillId="0" borderId="4" xfId="1" applyNumberFormat="1" applyFont="1" applyFill="1" applyBorder="1" applyAlignment="1">
      <alignment vertical="center"/>
    </xf>
    <xf numFmtId="2" fontId="10" fillId="0" borderId="4" xfId="0" applyNumberFormat="1" applyFont="1" applyBorder="1" applyAlignment="1" applyProtection="1">
      <alignment vertical="center" wrapText="1"/>
    </xf>
    <xf numFmtId="2" fontId="5" fillId="0" borderId="4" xfId="1" applyNumberFormat="1" applyFont="1" applyFill="1" applyBorder="1" applyAlignment="1">
      <alignment vertical="center"/>
    </xf>
    <xf numFmtId="2" fontId="0" fillId="0" borderId="4" xfId="0" applyNumberFormat="1" applyFont="1" applyBorder="1" applyAlignment="1"/>
    <xf numFmtId="2" fontId="0" fillId="0" borderId="0" xfId="0" applyNumberFormat="1" applyFont="1"/>
    <xf numFmtId="2" fontId="0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/>
    <xf numFmtId="2" fontId="6" fillId="3" borderId="4" xfId="0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vertical="center"/>
    </xf>
    <xf numFmtId="2" fontId="1" fillId="0" borderId="4" xfId="1" applyNumberFormat="1" applyFont="1" applyFill="1" applyBorder="1" applyAlignment="1">
      <alignment vertical="center"/>
    </xf>
    <xf numFmtId="2" fontId="2" fillId="4" borderId="4" xfId="0" applyNumberFormat="1" applyFont="1" applyFill="1" applyBorder="1" applyAlignment="1">
      <alignment horizontal="left" vertical="center"/>
    </xf>
    <xf numFmtId="2" fontId="5" fillId="0" borderId="4" xfId="0" applyNumberFormat="1" applyFont="1" applyFill="1" applyBorder="1" applyAlignment="1">
      <alignment vertical="center"/>
    </xf>
    <xf numFmtId="2" fontId="10" fillId="0" borderId="4" xfId="0" applyNumberFormat="1" applyFont="1" applyBorder="1" applyAlignment="1" applyProtection="1">
      <alignment horizontal="right" vertical="center" wrapText="1" readingOrder="1"/>
    </xf>
    <xf numFmtId="2" fontId="11" fillId="0" borderId="4" xfId="0" applyNumberFormat="1" applyFont="1" applyFill="1" applyBorder="1" applyAlignment="1" applyProtection="1">
      <alignment horizontal="right" vertical="center" readingOrder="1"/>
    </xf>
    <xf numFmtId="2" fontId="10" fillId="0" borderId="4" xfId="0" applyNumberFormat="1" applyFont="1" applyFill="1" applyBorder="1" applyAlignment="1" applyProtection="1">
      <alignment horizontal="right" vertical="center" wrapText="1" readingOrder="1"/>
    </xf>
    <xf numFmtId="2" fontId="6" fillId="0" borderId="4" xfId="1" applyNumberFormat="1" applyFont="1" applyFill="1" applyBorder="1" applyAlignment="1">
      <alignment vertical="center" wrapText="1"/>
    </xf>
    <xf numFmtId="2" fontId="10" fillId="0" borderId="4" xfId="0" applyNumberFormat="1" applyFont="1" applyBorder="1" applyAlignment="1" applyProtection="1">
      <alignment vertical="center" wrapText="1" readingOrder="1"/>
    </xf>
    <xf numFmtId="2" fontId="6" fillId="0" borderId="4" xfId="0" applyNumberFormat="1" applyFont="1" applyFill="1" applyBorder="1" applyAlignment="1">
      <alignment vertical="center"/>
    </xf>
    <xf numFmtId="2" fontId="6" fillId="5" borderId="4" xfId="0" applyNumberFormat="1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vertical="center"/>
    </xf>
    <xf numFmtId="2" fontId="11" fillId="0" borderId="4" xfId="0" applyNumberFormat="1" applyFont="1" applyBorder="1" applyAlignment="1" applyProtection="1">
      <alignment vertical="center" readingOrder="1"/>
    </xf>
    <xf numFmtId="2" fontId="11" fillId="0" borderId="4" xfId="0" applyNumberFormat="1" applyFont="1" applyFill="1" applyBorder="1" applyAlignment="1" applyProtection="1">
      <alignment vertical="center" readingOrder="1"/>
    </xf>
    <xf numFmtId="2" fontId="1" fillId="0" borderId="4" xfId="1" applyNumberFormat="1" applyFont="1" applyFill="1" applyBorder="1" applyAlignment="1">
      <alignment vertical="center" wrapText="1"/>
    </xf>
    <xf numFmtId="2" fontId="6" fillId="4" borderId="4" xfId="0" applyNumberFormat="1" applyFont="1" applyFill="1" applyBorder="1" applyAlignment="1">
      <alignment vertical="center"/>
    </xf>
    <xf numFmtId="2" fontId="0" fillId="0" borderId="4" xfId="1" applyNumberFormat="1" applyFont="1" applyFill="1" applyBorder="1" applyAlignment="1">
      <alignment vertical="center" wrapText="1"/>
    </xf>
    <xf numFmtId="2" fontId="5" fillId="5" borderId="4" xfId="0" applyNumberFormat="1" applyFont="1" applyFill="1" applyBorder="1" applyAlignment="1">
      <alignment horizontal="right"/>
    </xf>
    <xf numFmtId="2" fontId="6" fillId="5" borderId="4" xfId="0" applyNumberFormat="1" applyFont="1" applyFill="1" applyBorder="1" applyAlignment="1">
      <alignment horizontal="right"/>
    </xf>
    <xf numFmtId="2" fontId="2" fillId="5" borderId="4" xfId="0" applyNumberFormat="1" applyFont="1" applyFill="1" applyBorder="1" applyAlignment="1">
      <alignment vertical="center"/>
    </xf>
    <xf numFmtId="2" fontId="6" fillId="0" borderId="4" xfId="1" applyNumberFormat="1" applyFont="1" applyFill="1" applyBorder="1" applyAlignment="1">
      <alignment vertical="center"/>
    </xf>
    <xf numFmtId="2" fontId="0" fillId="0" borderId="4" xfId="1" applyNumberFormat="1" applyFont="1" applyFill="1" applyBorder="1" applyAlignment="1">
      <alignment vertical="center"/>
    </xf>
    <xf numFmtId="2" fontId="2" fillId="7" borderId="4" xfId="0" applyNumberFormat="1" applyFont="1" applyFill="1" applyBorder="1" applyAlignment="1">
      <alignment vertical="center"/>
    </xf>
    <xf numFmtId="2" fontId="0" fillId="3" borderId="4" xfId="0" applyNumberFormat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2" fontId="0" fillId="0" borderId="4" xfId="0" applyNumberFormat="1" applyFont="1" applyBorder="1" applyAlignment="1">
      <alignment horizontal="right"/>
    </xf>
    <xf numFmtId="2" fontId="2" fillId="6" borderId="4" xfId="0" applyNumberFormat="1" applyFont="1" applyFill="1" applyBorder="1" applyAlignment="1">
      <alignment horizontal="right"/>
    </xf>
    <xf numFmtId="2" fontId="1" fillId="4" borderId="4" xfId="1" applyNumberFormat="1" applyFont="1" applyFill="1" applyBorder="1" applyAlignment="1">
      <alignment vertical="center"/>
    </xf>
    <xf numFmtId="2" fontId="2" fillId="6" borderId="4" xfId="1" applyNumberFormat="1" applyFont="1" applyFill="1" applyBorder="1" applyAlignment="1">
      <alignment vertical="center"/>
    </xf>
    <xf numFmtId="2" fontId="0" fillId="6" borderId="4" xfId="0" applyNumberFormat="1" applyFont="1" applyFill="1" applyBorder="1" applyAlignment="1">
      <alignment horizontal="right"/>
    </xf>
    <xf numFmtId="2" fontId="0" fillId="5" borderId="4" xfId="0" applyNumberFormat="1" applyFont="1" applyFill="1" applyBorder="1" applyAlignment="1">
      <alignment vertical="top"/>
    </xf>
    <xf numFmtId="2" fontId="2" fillId="5" borderId="4" xfId="1" applyNumberFormat="1" applyFont="1" applyFill="1" applyBorder="1" applyAlignment="1">
      <alignment vertical="center"/>
    </xf>
    <xf numFmtId="2" fontId="0" fillId="0" borderId="0" xfId="0" applyNumberFormat="1" applyFont="1" applyBorder="1"/>
    <xf numFmtId="2" fontId="2" fillId="0" borderId="0" xfId="0" applyNumberFormat="1" applyFont="1"/>
    <xf numFmtId="2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 vertical="center"/>
    </xf>
    <xf numFmtId="166" fontId="0" fillId="0" borderId="0" xfId="0" applyNumberFormat="1" applyFont="1" applyBorder="1"/>
    <xf numFmtId="2" fontId="2" fillId="4" borderId="6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0" borderId="3" xfId="0" applyFont="1" applyFill="1" applyBorder="1"/>
    <xf numFmtId="0" fontId="2" fillId="3" borderId="3" xfId="0" applyFont="1" applyFill="1" applyBorder="1" applyAlignment="1"/>
    <xf numFmtId="0" fontId="5" fillId="3" borderId="3" xfId="0" applyFont="1" applyFill="1" applyBorder="1"/>
    <xf numFmtId="0" fontId="5" fillId="0" borderId="3" xfId="0" applyFont="1" applyFill="1" applyBorder="1"/>
    <xf numFmtId="0" fontId="2" fillId="4" borderId="3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ont="1" applyFill="1" applyBorder="1" applyAlignment="1">
      <alignment vertical="center" shrinkToFit="1"/>
    </xf>
    <xf numFmtId="4" fontId="0" fillId="3" borderId="3" xfId="0" applyNumberFormat="1" applyFill="1" applyBorder="1" applyAlignment="1">
      <alignment vertical="center" shrinkToFit="1"/>
    </xf>
    <xf numFmtId="4" fontId="0" fillId="0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0" fontId="0" fillId="6" borderId="3" xfId="0" applyFont="1" applyFill="1" applyBorder="1"/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0" fillId="6" borderId="3" xfId="0" applyFill="1" applyBorder="1" applyAlignment="1">
      <alignment vertical="top"/>
    </xf>
    <xf numFmtId="4" fontId="2" fillId="0" borderId="4" xfId="1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0" fillId="0" borderId="4" xfId="0" applyBorder="1"/>
    <xf numFmtId="2" fontId="0" fillId="0" borderId="4" xfId="0" applyNumberFormat="1" applyFill="1" applyBorder="1"/>
    <xf numFmtId="43" fontId="0" fillId="0" borderId="4" xfId="0" applyNumberFormat="1" applyFill="1" applyBorder="1"/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</cellXfs>
  <cellStyles count="22">
    <cellStyle name="Moeda 2" xfId="5"/>
    <cellStyle name="Normal" xfId="0" builtinId="0"/>
    <cellStyle name="Normal 2" xfId="2"/>
    <cellStyle name="Normal 2 2" xfId="13"/>
    <cellStyle name="Normal 2 3" xfId="8"/>
    <cellStyle name="Normal 3" xfId="7"/>
    <cellStyle name="Normal 3 2" xfId="12"/>
    <cellStyle name="Normal 30" xfId="9"/>
    <cellStyle name="Normal 4" xfId="14"/>
    <cellStyle name="Normal 4 2" xfId="19"/>
    <cellStyle name="Normal 5" xfId="20"/>
    <cellStyle name="Normal 5 2" xfId="21"/>
    <cellStyle name="Separador de milhares 2" xfId="3"/>
    <cellStyle name="Separador de milhares 2 2" xfId="4"/>
    <cellStyle name="Separador de milhares 2 2 2" xfId="16"/>
    <cellStyle name="Separador de milhares 2 3" xfId="15"/>
    <cellStyle name="Separador de milhares 3" xfId="17"/>
    <cellStyle name="TableStyleLight1" xfId="10"/>
    <cellStyle name="TableStyleLight1 2" xfId="18"/>
    <cellStyle name="Vírgula" xfId="1" builtinId="3"/>
    <cellStyle name="Vírgula 2" xfId="6"/>
    <cellStyle name="Vírgula 2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3</xdr:col>
      <xdr:colOff>182707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showGridLines="0" tabSelected="1" view="pageBreakPreview" zoomScaleNormal="100" zoomScaleSheetLayoutView="100" zoomScalePageLayoutView="55" workbookViewId="0">
      <selection activeCell="A2" sqref="A2:B164"/>
    </sheetView>
  </sheetViews>
  <sheetFormatPr defaultColWidth="41.7109375" defaultRowHeight="15"/>
  <cols>
    <col min="1" max="1" width="141.7109375" style="1" customWidth="1"/>
    <col min="2" max="2" width="40" style="16" customWidth="1"/>
    <col min="3" max="3" width="2.7109375" style="1" customWidth="1"/>
    <col min="4" max="16384" width="41.7109375" style="1"/>
  </cols>
  <sheetData>
    <row r="1" spans="1:2" ht="84.75" customHeight="1" thickBot="1"/>
    <row r="2" spans="1:2">
      <c r="A2" s="62" t="s">
        <v>0</v>
      </c>
      <c r="B2" s="63"/>
    </row>
    <row r="3" spans="1:2" ht="15" customHeight="1">
      <c r="A3" s="64"/>
      <c r="B3" s="65"/>
    </row>
    <row r="4" spans="1:2" ht="15" customHeight="1">
      <c r="A4" s="64"/>
      <c r="B4" s="65"/>
    </row>
    <row r="5" spans="1:2" ht="15" customHeight="1">
      <c r="A5" s="64"/>
      <c r="B5" s="65"/>
    </row>
    <row r="6" spans="1:2" ht="15" customHeight="1">
      <c r="A6" s="64"/>
      <c r="B6" s="65"/>
    </row>
    <row r="7" spans="1:2" ht="15" customHeight="1">
      <c r="A7" s="66"/>
      <c r="B7" s="67"/>
    </row>
    <row r="8" spans="1:2" ht="23.25" customHeight="1">
      <c r="A8" s="68" t="s">
        <v>1</v>
      </c>
      <c r="B8" s="69"/>
    </row>
    <row r="9" spans="1:2" ht="23.25" customHeight="1">
      <c r="A9" s="68"/>
      <c r="B9" s="69"/>
    </row>
    <row r="10" spans="1:2" ht="15" customHeight="1">
      <c r="A10" s="70" t="s">
        <v>2</v>
      </c>
      <c r="B10" s="71"/>
    </row>
    <row r="11" spans="1:2" ht="15" customHeight="1">
      <c r="A11" s="82" t="s">
        <v>3</v>
      </c>
      <c r="B11" s="17"/>
    </row>
    <row r="12" spans="1:2" ht="15" customHeight="1">
      <c r="A12" s="72" t="s">
        <v>4</v>
      </c>
      <c r="B12" s="73"/>
    </row>
    <row r="13" spans="1:2" ht="15" customHeight="1">
      <c r="A13" s="83" t="s">
        <v>5</v>
      </c>
      <c r="B13" s="18"/>
    </row>
    <row r="14" spans="1:2" s="2" customFormat="1" ht="15" customHeight="1">
      <c r="A14" s="74" t="s">
        <v>117</v>
      </c>
      <c r="B14" s="75"/>
    </row>
    <row r="15" spans="1:2" s="2" customFormat="1" ht="15" customHeight="1">
      <c r="A15" s="84" t="s">
        <v>6</v>
      </c>
      <c r="B15" s="19"/>
    </row>
    <row r="16" spans="1:2" ht="15" customHeight="1">
      <c r="A16" s="85" t="s">
        <v>7</v>
      </c>
      <c r="B16" s="20"/>
    </row>
    <row r="17" spans="1:2" ht="15" customHeight="1">
      <c r="A17" s="72" t="s">
        <v>116</v>
      </c>
      <c r="B17" s="73"/>
    </row>
    <row r="18" spans="1:2" ht="15" customHeight="1">
      <c r="A18" s="83"/>
      <c r="B18" s="18"/>
    </row>
    <row r="19" spans="1:2" s="3" customFormat="1" ht="15" customHeight="1">
      <c r="A19" s="86" t="s">
        <v>8</v>
      </c>
      <c r="B19" s="21">
        <v>4837298.24</v>
      </c>
    </row>
    <row r="20" spans="1:2" s="3" customFormat="1" ht="15" customHeight="1">
      <c r="A20" s="87" t="s">
        <v>9</v>
      </c>
      <c r="B20" s="22">
        <v>0</v>
      </c>
    </row>
    <row r="21" spans="1:2" s="3" customFormat="1" ht="15" customHeight="1">
      <c r="A21" s="76"/>
      <c r="B21" s="77"/>
    </row>
    <row r="22" spans="1:2" ht="26.25" customHeight="1">
      <c r="A22" s="60" t="s">
        <v>10</v>
      </c>
      <c r="B22" s="61"/>
    </row>
    <row r="23" spans="1:2" ht="15" customHeight="1">
      <c r="A23" s="86" t="s">
        <v>146</v>
      </c>
      <c r="B23" s="23" t="s">
        <v>11</v>
      </c>
    </row>
    <row r="24" spans="1:2" ht="15" customHeight="1">
      <c r="A24" s="78" t="s">
        <v>12</v>
      </c>
      <c r="B24" s="80"/>
    </row>
    <row r="25" spans="1:2" ht="15" customHeight="1">
      <c r="A25" s="89" t="s">
        <v>13</v>
      </c>
      <c r="B25" s="12">
        <f>B26</f>
        <v>2485.9</v>
      </c>
    </row>
    <row r="26" spans="1:2" ht="15" customHeight="1">
      <c r="A26" s="90" t="s">
        <v>14</v>
      </c>
      <c r="B26" s="13">
        <v>2485.9</v>
      </c>
    </row>
    <row r="27" spans="1:2" ht="15" customHeight="1">
      <c r="A27" s="89" t="s">
        <v>15</v>
      </c>
      <c r="B27" s="14">
        <f>SUM(B28:B37)</f>
        <v>21460214.999999996</v>
      </c>
    </row>
    <row r="28" spans="1:2" ht="15" customHeight="1">
      <c r="A28" s="91" t="s">
        <v>16</v>
      </c>
      <c r="B28" s="15">
        <v>0</v>
      </c>
    </row>
    <row r="29" spans="1:2" ht="15" customHeight="1">
      <c r="A29" s="91" t="s">
        <v>17</v>
      </c>
      <c r="B29" s="13">
        <v>10128676.51</v>
      </c>
    </row>
    <row r="30" spans="1:2" ht="15" customHeight="1">
      <c r="A30" s="91" t="s">
        <v>18</v>
      </c>
      <c r="B30" s="13">
        <v>6911821.6699999999</v>
      </c>
    </row>
    <row r="31" spans="1:2" ht="15" customHeight="1">
      <c r="A31" s="92" t="s">
        <v>19</v>
      </c>
      <c r="B31" s="13">
        <v>1589754.66</v>
      </c>
    </row>
    <row r="32" spans="1:2" ht="15" customHeight="1">
      <c r="A32" s="92" t="s">
        <v>20</v>
      </c>
      <c r="B32" s="13">
        <v>128260.06</v>
      </c>
    </row>
    <row r="33" spans="1:2" ht="15" customHeight="1">
      <c r="A33" s="92" t="s">
        <v>119</v>
      </c>
      <c r="B33" s="13">
        <v>0</v>
      </c>
    </row>
    <row r="34" spans="1:2" ht="15" customHeight="1">
      <c r="A34" s="92" t="s">
        <v>120</v>
      </c>
      <c r="B34" s="13">
        <v>1749877.58</v>
      </c>
    </row>
    <row r="35" spans="1:2" ht="15" customHeight="1">
      <c r="A35" s="92" t="s">
        <v>121</v>
      </c>
      <c r="B35" s="13">
        <v>445344.75</v>
      </c>
    </row>
    <row r="36" spans="1:2" ht="15" customHeight="1">
      <c r="A36" s="92" t="s">
        <v>122</v>
      </c>
      <c r="B36" s="13">
        <v>481706.65</v>
      </c>
    </row>
    <row r="37" spans="1:2" ht="15" customHeight="1">
      <c r="A37" s="92" t="s">
        <v>137</v>
      </c>
      <c r="B37" s="13">
        <v>24773.119999999999</v>
      </c>
    </row>
    <row r="38" spans="1:2" ht="15" customHeight="1">
      <c r="A38" s="89" t="s">
        <v>21</v>
      </c>
      <c r="B38" s="14">
        <v>0</v>
      </c>
    </row>
    <row r="39" spans="1:2" ht="15" customHeight="1">
      <c r="A39" s="91" t="s">
        <v>22</v>
      </c>
      <c r="B39" s="13">
        <v>0</v>
      </c>
    </row>
    <row r="40" spans="1:2" ht="15" customHeight="1">
      <c r="A40" s="93" t="s">
        <v>23</v>
      </c>
      <c r="B40" s="14">
        <f>B25+B27+B38</f>
        <v>21462700.899999995</v>
      </c>
    </row>
    <row r="41" spans="1:2" ht="15" customHeight="1">
      <c r="A41" s="94"/>
      <c r="B41" s="24"/>
    </row>
    <row r="42" spans="1:2" ht="15" customHeight="1">
      <c r="A42" s="88" t="s">
        <v>24</v>
      </c>
      <c r="B42" s="25"/>
    </row>
    <row r="43" spans="1:2" s="4" customFormat="1" ht="15" customHeight="1">
      <c r="A43" s="95" t="s">
        <v>25</v>
      </c>
      <c r="B43" s="96">
        <f>SUM(B44)</f>
        <v>4459500.68</v>
      </c>
    </row>
    <row r="44" spans="1:2" ht="15" customHeight="1">
      <c r="A44" s="92" t="s">
        <v>142</v>
      </c>
      <c r="B44" s="27">
        <v>4459500.68</v>
      </c>
    </row>
    <row r="45" spans="1:2" s="5" customFormat="1" ht="15" customHeight="1">
      <c r="A45" s="95" t="s">
        <v>26</v>
      </c>
      <c r="B45" s="26">
        <v>0</v>
      </c>
    </row>
    <row r="46" spans="1:2" s="5" customFormat="1" ht="15" customHeight="1">
      <c r="A46" s="97" t="s">
        <v>27</v>
      </c>
      <c r="B46" s="26">
        <f>SUM(B47:B52)</f>
        <v>128957.19</v>
      </c>
    </row>
    <row r="47" spans="1:2" s="2" customFormat="1" ht="15" customHeight="1">
      <c r="A47" s="92" t="s">
        <v>28</v>
      </c>
      <c r="B47" s="28">
        <v>39586.959999999999</v>
      </c>
    </row>
    <row r="48" spans="1:2" s="2" customFormat="1" ht="15" customHeight="1">
      <c r="A48" s="92" t="s">
        <v>29</v>
      </c>
      <c r="B48" s="28">
        <v>58032.08</v>
      </c>
    </row>
    <row r="49" spans="1:2" s="2" customFormat="1" ht="15" customHeight="1">
      <c r="A49" s="92" t="s">
        <v>30</v>
      </c>
      <c r="B49" s="28">
        <v>9266.6</v>
      </c>
    </row>
    <row r="50" spans="1:2" s="2" customFormat="1" ht="15" customHeight="1">
      <c r="A50" s="92" t="s">
        <v>31</v>
      </c>
      <c r="B50" s="28">
        <v>743.61</v>
      </c>
    </row>
    <row r="51" spans="1:2" s="2" customFormat="1" ht="15" customHeight="1">
      <c r="A51" s="92" t="s">
        <v>127</v>
      </c>
      <c r="B51" s="28">
        <v>17761.04</v>
      </c>
    </row>
    <row r="52" spans="1:2" s="2" customFormat="1" ht="15" customHeight="1">
      <c r="A52" s="92" t="s">
        <v>128</v>
      </c>
      <c r="B52" s="28">
        <v>3566.9</v>
      </c>
    </row>
    <row r="53" spans="1:2" s="11" customFormat="1" ht="15" customHeight="1">
      <c r="A53" s="97" t="s">
        <v>32</v>
      </c>
      <c r="B53" s="26">
        <f>SUM(B54)</f>
        <v>0</v>
      </c>
    </row>
    <row r="54" spans="1:2" s="2" customFormat="1" ht="15" customHeight="1">
      <c r="A54" s="92" t="s">
        <v>33</v>
      </c>
      <c r="B54" s="28"/>
    </row>
    <row r="55" spans="1:2" s="5" customFormat="1" ht="15" customHeight="1">
      <c r="A55" s="97" t="s">
        <v>34</v>
      </c>
      <c r="B55" s="26">
        <f>SUM(B56:B65)</f>
        <v>77768.2</v>
      </c>
    </row>
    <row r="56" spans="1:2" s="6" customFormat="1" ht="15" customHeight="1">
      <c r="A56" s="99" t="s">
        <v>35</v>
      </c>
      <c r="B56" s="27">
        <v>61690.91</v>
      </c>
    </row>
    <row r="57" spans="1:2" s="6" customFormat="1" ht="15" customHeight="1">
      <c r="A57" s="100" t="s">
        <v>36</v>
      </c>
      <c r="B57" s="27">
        <v>5724.7</v>
      </c>
    </row>
    <row r="58" spans="1:2" s="6" customFormat="1" ht="15" customHeight="1">
      <c r="A58" s="99" t="s">
        <v>37</v>
      </c>
      <c r="B58" s="27">
        <v>7573.28</v>
      </c>
    </row>
    <row r="59" spans="1:2" s="6" customFormat="1" ht="15" customHeight="1">
      <c r="A59" s="99" t="s">
        <v>38</v>
      </c>
      <c r="B59" s="115">
        <v>32.61</v>
      </c>
    </row>
    <row r="60" spans="1:2" s="6" customFormat="1" ht="15" customHeight="1">
      <c r="A60" s="99" t="s">
        <v>39</v>
      </c>
      <c r="B60" s="29"/>
    </row>
    <row r="61" spans="1:2" s="6" customFormat="1" ht="15" customHeight="1">
      <c r="A61" s="99" t="s">
        <v>40</v>
      </c>
      <c r="B61" s="27">
        <v>50</v>
      </c>
    </row>
    <row r="62" spans="1:2" s="6" customFormat="1" ht="15" customHeight="1">
      <c r="A62" s="99" t="s">
        <v>136</v>
      </c>
      <c r="B62" s="30"/>
    </row>
    <row r="63" spans="1:2" s="6" customFormat="1" ht="15" customHeight="1">
      <c r="A63" s="99" t="s">
        <v>134</v>
      </c>
      <c r="B63" s="30"/>
    </row>
    <row r="64" spans="1:2" s="6" customFormat="1" ht="15" customHeight="1">
      <c r="A64" s="99" t="s">
        <v>135</v>
      </c>
      <c r="B64" s="31"/>
    </row>
    <row r="65" spans="1:2" s="6" customFormat="1" ht="15" customHeight="1">
      <c r="A65" s="99" t="s">
        <v>140</v>
      </c>
      <c r="B65" s="31">
        <v>2696.7</v>
      </c>
    </row>
    <row r="66" spans="1:2" s="6" customFormat="1" ht="15" customHeight="1">
      <c r="A66" s="101" t="s">
        <v>41</v>
      </c>
      <c r="B66" s="26">
        <f>SUM(B43,B45,B46,B53,B55)</f>
        <v>4666226.07</v>
      </c>
    </row>
    <row r="67" spans="1:2" s="6" customFormat="1" ht="15" customHeight="1">
      <c r="A67" s="101"/>
      <c r="B67" s="32"/>
    </row>
    <row r="68" spans="1:2" s="6" customFormat="1" ht="15" customHeight="1">
      <c r="A68" s="102" t="s">
        <v>42</v>
      </c>
      <c r="B68" s="33"/>
    </row>
    <row r="69" spans="1:2" s="5" customFormat="1" ht="15" customHeight="1">
      <c r="A69" s="95" t="s">
        <v>43</v>
      </c>
      <c r="B69" s="34">
        <f>SUM(B70:B75)</f>
        <v>3564352.36</v>
      </c>
    </row>
    <row r="70" spans="1:2" s="7" customFormat="1" ht="15" customHeight="1">
      <c r="A70" s="92" t="s">
        <v>44</v>
      </c>
      <c r="B70" s="35">
        <v>978077.55</v>
      </c>
    </row>
    <row r="71" spans="1:2" s="7" customFormat="1" ht="15" customHeight="1">
      <c r="A71" s="92" t="s">
        <v>45</v>
      </c>
      <c r="B71" s="36">
        <v>63750</v>
      </c>
    </row>
    <row r="72" spans="1:2" s="7" customFormat="1" ht="15" customHeight="1">
      <c r="A72" s="92" t="s">
        <v>46</v>
      </c>
      <c r="B72" s="36"/>
    </row>
    <row r="73" spans="1:2" s="7" customFormat="1" ht="15" customHeight="1">
      <c r="A73" s="92" t="s">
        <v>47</v>
      </c>
      <c r="B73" s="36">
        <v>50929.41</v>
      </c>
    </row>
    <row r="74" spans="1:2" s="7" customFormat="1" ht="15" customHeight="1">
      <c r="A74" s="92" t="s">
        <v>129</v>
      </c>
      <c r="B74" s="36">
        <v>2471595.4</v>
      </c>
    </row>
    <row r="75" spans="1:2" s="7" customFormat="1" ht="15" customHeight="1">
      <c r="A75" s="92" t="s">
        <v>130</v>
      </c>
      <c r="B75" s="37"/>
    </row>
    <row r="76" spans="1:2" s="7" customFormat="1" ht="15" customHeight="1">
      <c r="A76" s="92"/>
      <c r="B76" s="37"/>
    </row>
    <row r="77" spans="1:2" s="6" customFormat="1" ht="15" customHeight="1">
      <c r="A77" s="103" t="s">
        <v>48</v>
      </c>
      <c r="B77" s="98">
        <f>B69</f>
        <v>3564352.36</v>
      </c>
    </row>
    <row r="78" spans="1:2" s="8" customFormat="1" ht="15" customHeight="1">
      <c r="A78" s="82"/>
      <c r="B78" s="21"/>
    </row>
    <row r="79" spans="1:2" s="6" customFormat="1" ht="15" customHeight="1">
      <c r="A79" s="104" t="s">
        <v>49</v>
      </c>
      <c r="B79" s="38"/>
    </row>
    <row r="80" spans="1:2" s="5" customFormat="1" ht="15" customHeight="1">
      <c r="A80" s="105" t="s">
        <v>50</v>
      </c>
      <c r="B80" s="26">
        <f>SUM(B81:B90)</f>
        <v>4411891.8499999996</v>
      </c>
    </row>
    <row r="81" spans="1:2" s="7" customFormat="1" ht="15" customHeight="1">
      <c r="A81" s="92" t="s">
        <v>51</v>
      </c>
      <c r="B81" s="28">
        <v>1099.2</v>
      </c>
    </row>
    <row r="82" spans="1:2" s="7" customFormat="1" ht="15" customHeight="1">
      <c r="A82" s="92" t="s">
        <v>52</v>
      </c>
      <c r="B82" s="28"/>
    </row>
    <row r="83" spans="1:2" s="7" customFormat="1" ht="15" customHeight="1">
      <c r="A83" s="92" t="s">
        <v>133</v>
      </c>
      <c r="B83" s="39"/>
    </row>
    <row r="84" spans="1:2" s="7" customFormat="1" ht="15" customHeight="1">
      <c r="A84" s="92" t="s">
        <v>53</v>
      </c>
      <c r="B84" s="28">
        <v>21980.400000000001</v>
      </c>
    </row>
    <row r="85" spans="1:2" s="7" customFormat="1" ht="15" customHeight="1">
      <c r="A85" s="92" t="s">
        <v>54</v>
      </c>
      <c r="B85" s="28">
        <v>2245.65</v>
      </c>
    </row>
    <row r="86" spans="1:2" s="7" customFormat="1" ht="15" customHeight="1">
      <c r="A86" s="92" t="s">
        <v>46</v>
      </c>
      <c r="B86" s="39"/>
    </row>
    <row r="87" spans="1:2" s="7" customFormat="1" ht="15" customHeight="1">
      <c r="A87" s="92" t="s">
        <v>132</v>
      </c>
      <c r="B87" s="28"/>
    </row>
    <row r="88" spans="1:2" s="7" customFormat="1" ht="15" customHeight="1">
      <c r="A88" s="92" t="s">
        <v>131</v>
      </c>
      <c r="B88" s="28">
        <v>45310.84</v>
      </c>
    </row>
    <row r="89" spans="1:2" s="7" customFormat="1" ht="15" customHeight="1">
      <c r="A89" s="92" t="s">
        <v>139</v>
      </c>
      <c r="B89" s="28">
        <v>4295944.92</v>
      </c>
    </row>
    <row r="90" spans="1:2" s="81" customFormat="1" ht="15" customHeight="1">
      <c r="A90" s="92" t="s">
        <v>144</v>
      </c>
      <c r="B90" s="28">
        <v>45310.84</v>
      </c>
    </row>
    <row r="91" spans="1:2" s="6" customFormat="1" ht="15" customHeight="1">
      <c r="A91" s="102" t="s">
        <v>55</v>
      </c>
      <c r="B91" s="40">
        <f>B80</f>
        <v>4411891.8499999996</v>
      </c>
    </row>
    <row r="92" spans="1:2" s="8" customFormat="1" ht="15" customHeight="1">
      <c r="A92" s="82"/>
      <c r="B92" s="21"/>
    </row>
    <row r="93" spans="1:2" s="6" customFormat="1" ht="15" customHeight="1">
      <c r="A93" s="102" t="s">
        <v>56</v>
      </c>
      <c r="B93" s="41"/>
    </row>
    <row r="94" spans="1:2" s="6" customFormat="1">
      <c r="A94" s="102" t="s">
        <v>57</v>
      </c>
      <c r="B94" s="42"/>
    </row>
    <row r="95" spans="1:2" s="6" customFormat="1" ht="15" customHeight="1">
      <c r="A95" s="105" t="s">
        <v>58</v>
      </c>
      <c r="B95" s="116">
        <f>2080533.03-5000.28</f>
        <v>2075532.75</v>
      </c>
    </row>
    <row r="96" spans="1:2" s="6" customFormat="1">
      <c r="A96" s="101" t="s">
        <v>59</v>
      </c>
      <c r="B96" s="27">
        <v>1024908.41</v>
      </c>
    </row>
    <row r="97" spans="1:2" s="6" customFormat="1">
      <c r="A97" s="101" t="s">
        <v>60</v>
      </c>
      <c r="B97" s="27">
        <v>1156785.9099999999</v>
      </c>
    </row>
    <row r="98" spans="1:2" s="6" customFormat="1">
      <c r="A98" s="105" t="s">
        <v>61</v>
      </c>
      <c r="B98" s="29"/>
    </row>
    <row r="99" spans="1:2" s="6" customFormat="1">
      <c r="A99" s="105" t="s">
        <v>62</v>
      </c>
      <c r="B99" s="27">
        <v>197313.1</v>
      </c>
    </row>
    <row r="100" spans="1:2" s="6" customFormat="1">
      <c r="A100" s="105" t="s">
        <v>63</v>
      </c>
      <c r="B100" s="34">
        <f>B102+B101</f>
        <v>769257.39</v>
      </c>
    </row>
    <row r="101" spans="1:2" s="6" customFormat="1">
      <c r="A101" s="99" t="s">
        <v>64</v>
      </c>
      <c r="B101" s="117">
        <v>769144.89</v>
      </c>
    </row>
    <row r="102" spans="1:2" s="6" customFormat="1">
      <c r="A102" s="99" t="s">
        <v>65</v>
      </c>
      <c r="B102" s="31">
        <v>112.5</v>
      </c>
    </row>
    <row r="103" spans="1:2" s="6" customFormat="1" ht="30">
      <c r="A103" s="105" t="s">
        <v>66</v>
      </c>
      <c r="B103" s="34">
        <v>0</v>
      </c>
    </row>
    <row r="104" spans="1:2" s="6" customFormat="1">
      <c r="A104" s="114" t="s">
        <v>67</v>
      </c>
      <c r="B104" s="34">
        <f>SUM(B105:B120)</f>
        <v>134512.47</v>
      </c>
    </row>
    <row r="105" spans="1:2" s="6" customFormat="1">
      <c r="A105" s="99" t="s">
        <v>68</v>
      </c>
      <c r="B105" s="27">
        <v>85754</v>
      </c>
    </row>
    <row r="106" spans="1:2" s="6" customFormat="1">
      <c r="A106" s="99" t="s">
        <v>69</v>
      </c>
      <c r="B106" s="27">
        <v>17911.120000000003</v>
      </c>
    </row>
    <row r="107" spans="1:2" s="6" customFormat="1">
      <c r="A107" s="99" t="s">
        <v>70</v>
      </c>
      <c r="B107" s="27">
        <v>490</v>
      </c>
    </row>
    <row r="108" spans="1:2" s="6" customFormat="1">
      <c r="A108" s="99" t="s">
        <v>71</v>
      </c>
      <c r="B108" s="27">
        <v>7573.28</v>
      </c>
    </row>
    <row r="109" spans="1:2" s="6" customFormat="1">
      <c r="A109" s="99" t="s">
        <v>72</v>
      </c>
      <c r="B109" s="31">
        <v>0</v>
      </c>
    </row>
    <row r="110" spans="1:2" s="6" customFormat="1">
      <c r="A110" s="99" t="s">
        <v>73</v>
      </c>
      <c r="B110" s="43">
        <v>0</v>
      </c>
    </row>
    <row r="111" spans="1:2" s="6" customFormat="1">
      <c r="A111" s="99" t="s">
        <v>74</v>
      </c>
      <c r="B111" s="27">
        <v>2892.5</v>
      </c>
    </row>
    <row r="112" spans="1:2" s="6" customFormat="1">
      <c r="A112" s="99" t="s">
        <v>75</v>
      </c>
      <c r="B112" s="43">
        <v>0</v>
      </c>
    </row>
    <row r="113" spans="1:2" s="6" customFormat="1">
      <c r="A113" s="99" t="s">
        <v>76</v>
      </c>
      <c r="B113" s="27">
        <v>80.55</v>
      </c>
    </row>
    <row r="114" spans="1:2" s="6" customFormat="1">
      <c r="A114" s="99" t="s">
        <v>77</v>
      </c>
      <c r="B114" s="27">
        <v>10961.78</v>
      </c>
    </row>
    <row r="115" spans="1:2" s="6" customFormat="1">
      <c r="A115" s="99" t="s">
        <v>78</v>
      </c>
      <c r="B115" s="29">
        <f>46.6-7.3</f>
        <v>39.300000000000004</v>
      </c>
    </row>
    <row r="116" spans="1:2" s="6" customFormat="1">
      <c r="A116" s="99" t="s">
        <v>79</v>
      </c>
      <c r="B116" s="27">
        <v>3591.54</v>
      </c>
    </row>
    <row r="117" spans="1:2" s="6" customFormat="1">
      <c r="A117" s="99" t="s">
        <v>80</v>
      </c>
      <c r="B117" s="44">
        <v>0</v>
      </c>
    </row>
    <row r="118" spans="1:2" s="6" customFormat="1">
      <c r="A118" s="99" t="s">
        <v>81</v>
      </c>
      <c r="B118" s="27">
        <v>50</v>
      </c>
    </row>
    <row r="119" spans="1:2" s="6" customFormat="1">
      <c r="A119" s="99" t="s">
        <v>118</v>
      </c>
      <c r="B119" s="27">
        <v>2646.36</v>
      </c>
    </row>
    <row r="120" spans="1:2" s="6" customFormat="1">
      <c r="A120" s="99" t="s">
        <v>141</v>
      </c>
      <c r="B120" s="27">
        <v>2522.04</v>
      </c>
    </row>
    <row r="121" spans="1:2" s="6" customFormat="1">
      <c r="A121" s="99" t="s">
        <v>143</v>
      </c>
      <c r="B121" s="27"/>
    </row>
    <row r="122" spans="1:2" s="6" customFormat="1">
      <c r="A122" s="82" t="s">
        <v>82</v>
      </c>
      <c r="B122" s="45">
        <f>SUM(B95,B96,B97,B98,B99,B100,B103,B104)</f>
        <v>5358310.0299999993</v>
      </c>
    </row>
    <row r="123" spans="1:2" s="6" customFormat="1">
      <c r="A123" s="82"/>
      <c r="B123" s="46"/>
    </row>
    <row r="124" spans="1:2" s="6" customFormat="1">
      <c r="A124" s="102" t="s">
        <v>83</v>
      </c>
      <c r="B124" s="42"/>
    </row>
    <row r="125" spans="1:2" s="7" customFormat="1">
      <c r="A125" s="106" t="s">
        <v>84</v>
      </c>
      <c r="B125" s="27"/>
    </row>
    <row r="126" spans="1:2" s="7" customFormat="1">
      <c r="A126" s="106" t="s">
        <v>85</v>
      </c>
      <c r="B126" s="44">
        <v>119658.74</v>
      </c>
    </row>
    <row r="127" spans="1:2" s="7" customFormat="1">
      <c r="A127" s="106" t="s">
        <v>86</v>
      </c>
      <c r="B127" s="44"/>
    </row>
    <row r="128" spans="1:2" s="7" customFormat="1">
      <c r="A128" s="106" t="s">
        <v>87</v>
      </c>
      <c r="B128" s="44"/>
    </row>
    <row r="129" spans="1:2" s="7" customFormat="1">
      <c r="A129" s="97" t="s">
        <v>88</v>
      </c>
      <c r="B129" s="14">
        <f>B128+B125+B126+B127</f>
        <v>119658.74</v>
      </c>
    </row>
    <row r="130" spans="1:2" s="6" customFormat="1" ht="14.25" customHeight="1">
      <c r="A130" s="82" t="s">
        <v>89</v>
      </c>
      <c r="B130" s="47">
        <f>B122+B129</f>
        <v>5477968.7699999996</v>
      </c>
    </row>
    <row r="131" spans="1:2" s="6" customFormat="1">
      <c r="A131" s="82"/>
      <c r="B131" s="32"/>
    </row>
    <row r="132" spans="1:2" s="6" customFormat="1">
      <c r="A132" s="104" t="s">
        <v>90</v>
      </c>
      <c r="B132" s="38"/>
    </row>
    <row r="133" spans="1:2" s="6" customFormat="1">
      <c r="A133" s="106" t="s">
        <v>91</v>
      </c>
      <c r="B133" s="32"/>
    </row>
    <row r="134" spans="1:2" s="6" customFormat="1">
      <c r="A134" s="106" t="s">
        <v>92</v>
      </c>
      <c r="B134" s="48"/>
    </row>
    <row r="135" spans="1:2" s="6" customFormat="1">
      <c r="A135" s="107" t="s">
        <v>93</v>
      </c>
      <c r="B135" s="49">
        <v>0</v>
      </c>
    </row>
    <row r="136" spans="1:2" s="9" customFormat="1">
      <c r="A136" s="58"/>
      <c r="B136" s="59"/>
    </row>
    <row r="137" spans="1:2" s="6" customFormat="1">
      <c r="A137" s="88" t="s">
        <v>145</v>
      </c>
      <c r="B137" s="50"/>
    </row>
    <row r="138" spans="1:2" s="10" customFormat="1">
      <c r="A138" s="108" t="s">
        <v>94</v>
      </c>
      <c r="B138" s="12">
        <f>SUM(B139)</f>
        <v>5629.02</v>
      </c>
    </row>
    <row r="139" spans="1:2">
      <c r="A139" s="91" t="s">
        <v>95</v>
      </c>
      <c r="B139" s="27">
        <v>5629.02</v>
      </c>
    </row>
    <row r="140" spans="1:2" s="10" customFormat="1">
      <c r="A140" s="108" t="s">
        <v>96</v>
      </c>
      <c r="B140" s="113">
        <f>SUM(B141:B150)</f>
        <v>20645329.18</v>
      </c>
    </row>
    <row r="141" spans="1:2">
      <c r="A141" s="91" t="s">
        <v>97</v>
      </c>
      <c r="B141" s="31">
        <v>0</v>
      </c>
    </row>
    <row r="142" spans="1:2">
      <c r="A142" s="91" t="s">
        <v>98</v>
      </c>
      <c r="B142" s="27">
        <v>10122956.59</v>
      </c>
    </row>
    <row r="143" spans="1:2">
      <c r="A143" s="91" t="s">
        <v>99</v>
      </c>
      <c r="B143" s="27">
        <v>5974408.2800000003</v>
      </c>
    </row>
    <row r="144" spans="1:2">
      <c r="A144" s="92" t="s">
        <v>100</v>
      </c>
      <c r="B144" s="27">
        <v>1570066.25</v>
      </c>
    </row>
    <row r="145" spans="1:3">
      <c r="A145" s="92" t="s">
        <v>101</v>
      </c>
      <c r="B145" s="27">
        <v>134924.01999999999</v>
      </c>
    </row>
    <row r="146" spans="1:3">
      <c r="A146" s="92" t="s">
        <v>123</v>
      </c>
      <c r="B146" s="31">
        <v>0.01</v>
      </c>
    </row>
    <row r="147" spans="1:3">
      <c r="A147" s="92" t="s">
        <v>124</v>
      </c>
      <c r="B147" s="31">
        <v>1936.33</v>
      </c>
    </row>
    <row r="148" spans="1:3">
      <c r="A148" s="92" t="s">
        <v>125</v>
      </c>
      <c r="B148" s="27">
        <v>2287455.31</v>
      </c>
    </row>
    <row r="149" spans="1:3">
      <c r="A149" s="92" t="s">
        <v>126</v>
      </c>
      <c r="B149" s="27">
        <v>530584.39</v>
      </c>
    </row>
    <row r="150" spans="1:3">
      <c r="A150" s="92" t="s">
        <v>138</v>
      </c>
      <c r="B150" s="27">
        <v>22998</v>
      </c>
    </row>
    <row r="151" spans="1:3" s="10" customFormat="1">
      <c r="A151" s="108" t="s">
        <v>102</v>
      </c>
      <c r="B151" s="12">
        <v>0</v>
      </c>
    </row>
    <row r="152" spans="1:3">
      <c r="A152" s="91" t="s">
        <v>103</v>
      </c>
      <c r="B152" s="29">
        <v>0</v>
      </c>
    </row>
    <row r="153" spans="1:3" s="6" customFormat="1">
      <c r="A153" s="107" t="s">
        <v>104</v>
      </c>
      <c r="B153" s="51">
        <f>SUM(B151,B140,B138)</f>
        <v>20650958.199999999</v>
      </c>
      <c r="C153" s="55"/>
    </row>
    <row r="154" spans="1:3" s="6" customFormat="1">
      <c r="A154" s="107" t="s">
        <v>105</v>
      </c>
      <c r="B154" s="51">
        <f>(B40+B66)-(B130+B135)</f>
        <v>20650958.199999996</v>
      </c>
      <c r="C154" s="79"/>
    </row>
    <row r="155" spans="1:3" s="6" customFormat="1">
      <c r="A155" s="109" t="s">
        <v>106</v>
      </c>
      <c r="B155" s="52"/>
      <c r="C155" s="57"/>
    </row>
    <row r="156" spans="1:3" s="6" customFormat="1">
      <c r="A156" s="110" t="s">
        <v>107</v>
      </c>
      <c r="B156" s="53"/>
      <c r="C156" s="55"/>
    </row>
    <row r="157" spans="1:3" s="6" customFormat="1">
      <c r="A157" s="111" t="s">
        <v>108</v>
      </c>
      <c r="B157" s="14">
        <v>623418.23</v>
      </c>
    </row>
    <row r="158" spans="1:3" s="6" customFormat="1">
      <c r="A158" s="111" t="s">
        <v>109</v>
      </c>
      <c r="B158" s="14"/>
    </row>
    <row r="159" spans="1:3" s="6" customFormat="1">
      <c r="A159" s="111" t="s">
        <v>110</v>
      </c>
      <c r="B159" s="14"/>
    </row>
    <row r="160" spans="1:3" s="6" customFormat="1">
      <c r="A160" s="112" t="s">
        <v>111</v>
      </c>
      <c r="B160" s="43">
        <v>42657.770000000004</v>
      </c>
    </row>
    <row r="161" spans="1:2" s="6" customFormat="1">
      <c r="A161" s="110" t="s">
        <v>112</v>
      </c>
      <c r="B161" s="54">
        <v>666076</v>
      </c>
    </row>
    <row r="162" spans="1:2" s="6" customFormat="1">
      <c r="A162" s="118" t="s">
        <v>113</v>
      </c>
      <c r="B162" s="119"/>
    </row>
    <row r="163" spans="1:2" s="6" customFormat="1">
      <c r="A163" s="118"/>
      <c r="B163" s="119"/>
    </row>
    <row r="164" spans="1:2" s="6" customFormat="1" ht="15.75" thickBot="1">
      <c r="A164" s="120"/>
      <c r="B164" s="121"/>
    </row>
    <row r="165" spans="1:2">
      <c r="A165" s="6" t="s">
        <v>114</v>
      </c>
      <c r="B165" s="55"/>
    </row>
    <row r="166" spans="1:2">
      <c r="A166" s="6"/>
      <c r="B166" s="55"/>
    </row>
    <row r="167" spans="1:2">
      <c r="A167" s="6" t="s">
        <v>115</v>
      </c>
      <c r="B167" s="55"/>
    </row>
    <row r="168" spans="1:2" s="6" customFormat="1">
      <c r="A168" s="1"/>
      <c r="B168" s="16"/>
    </row>
    <row r="178" spans="2:2">
      <c r="B178" s="56"/>
    </row>
  </sheetData>
  <mergeCells count="10">
    <mergeCell ref="A162:B164"/>
    <mergeCell ref="A136:B136"/>
    <mergeCell ref="A22:B22"/>
    <mergeCell ref="A2:B7"/>
    <mergeCell ref="A8:B9"/>
    <mergeCell ref="A10:B10"/>
    <mergeCell ref="A12:B12"/>
    <mergeCell ref="A14:B14"/>
    <mergeCell ref="A17:B17"/>
    <mergeCell ref="A21:B21"/>
  </mergeCells>
  <pageMargins left="0.7" right="0.7" top="0.75" bottom="0.75" header="0.3" footer="0.3"/>
  <pageSetup paperSize="9" scale="43" orientation="portrait" r:id="rId1"/>
  <rowBreaks count="1" manualBreakCount="1">
    <brk id="10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11.2024</vt:lpstr>
      <vt:lpstr>'11.2024'!Area_de_impressao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2024-12-19T13:10:51Z</cp:lastPrinted>
  <dcterms:created xsi:type="dcterms:W3CDTF">2023-04-26T15:03:40Z</dcterms:created>
  <dcterms:modified xsi:type="dcterms:W3CDTF">2024-12-19T13:21:35Z</dcterms:modified>
</cp:coreProperties>
</file>